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Adm\Desktop\EXcel\"/>
    </mc:Choice>
  </mc:AlternateContent>
  <bookViews>
    <workbookView xWindow="0" yWindow="0" windowWidth="19200" windowHeight="7340" tabRatio="500"/>
  </bookViews>
  <sheets>
    <sheet name="SH Custos" sheetId="1" r:id="rId1"/>
    <sheet name="Grafico" sheetId="2" r:id="rId2"/>
  </sheets>
  <definedNames>
    <definedName name="_xlnm.Print_Area" localSheetId="0">'SH Custos'!$B$2:$C$184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6" i="1" l="1"/>
  <c r="C27" i="1"/>
  <c r="C14" i="1"/>
  <c r="C13" i="1"/>
  <c r="C184" i="1"/>
  <c r="C171" i="1"/>
  <c r="C158" i="1"/>
  <c r="C145" i="1"/>
  <c r="C183" i="1"/>
  <c r="C170" i="1"/>
  <c r="C157" i="1"/>
  <c r="C144" i="1"/>
  <c r="C132" i="1"/>
  <c r="C119" i="1"/>
  <c r="C106" i="1"/>
  <c r="C93" i="1"/>
  <c r="C131" i="1"/>
  <c r="C118" i="1"/>
  <c r="C105" i="1"/>
  <c r="C84" i="1"/>
  <c r="C92" i="1"/>
  <c r="C80" i="1"/>
  <c r="C56" i="1"/>
  <c r="C66" i="1"/>
  <c r="C43" i="1"/>
  <c r="C53" i="1"/>
  <c r="C30" i="1"/>
  <c r="C40" i="1"/>
  <c r="C71" i="1"/>
  <c r="C79" i="1"/>
  <c r="C57" i="1"/>
  <c r="C65" i="1"/>
  <c r="C44" i="1"/>
  <c r="C52" i="1"/>
  <c r="C31" i="1"/>
  <c r="C39" i="1"/>
</calcChain>
</file>

<file path=xl/sharedStrings.xml><?xml version="1.0" encoding="utf-8"?>
<sst xmlns="http://schemas.openxmlformats.org/spreadsheetml/2006/main" count="200" uniqueCount="32">
  <si>
    <t>Variável ou Indicador</t>
  </si>
  <si>
    <t>Despesa Corrente</t>
  </si>
  <si>
    <t>100% das Despesas Correntes do HUAP + UAJV</t>
  </si>
  <si>
    <t>65% das Despesas Correntes do HUAP + UAJV</t>
  </si>
  <si>
    <t>Aposentadorias e Reformas (conta SIAFI nº 3.31.90.01)</t>
  </si>
  <si>
    <t>Pensões (conta SIAFI 3.31.90.03)</t>
  </si>
  <si>
    <t>Sentenças Judiciais (conta SIAFI 3.31.90.91)</t>
  </si>
  <si>
    <t>Despesa com Pessoal Cedido Docentes</t>
  </si>
  <si>
    <t>Despesa com Pessoal Cedido - Técnico-Administrativos</t>
  </si>
  <si>
    <t>Despesas com afastamento País/Exterior - Docente</t>
  </si>
  <si>
    <t>Despesa com afastamento País/Exterior - Técnico-Administrativos</t>
  </si>
  <si>
    <t>Custo Corrente (incluindo HUs)</t>
  </si>
  <si>
    <t>Custo Corrente (sem Hus)</t>
  </si>
  <si>
    <t>2015</t>
  </si>
  <si>
    <t>2014</t>
  </si>
  <si>
    <t>2013</t>
  </si>
  <si>
    <t>2012</t>
  </si>
  <si>
    <t>2011</t>
  </si>
  <si>
    <t>2010</t>
  </si>
  <si>
    <t>2009</t>
  </si>
  <si>
    <t>2008</t>
  </si>
  <si>
    <t>2007</t>
  </si>
  <si>
    <t>2006</t>
  </si>
  <si>
    <t>2005</t>
  </si>
  <si>
    <t>2004</t>
  </si>
  <si>
    <t>2003</t>
  </si>
  <si>
    <t>2002</t>
  </si>
  <si>
    <t>Ano</t>
  </si>
  <si>
    <t>com HU</t>
  </si>
  <si>
    <t>sem HU</t>
  </si>
  <si>
    <t>Custo Corrente</t>
  </si>
  <si>
    <t>Custo Corrente (sem HUs)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</si>
</sst>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R$&quot;#,##0.00"/>
    <numFmt numFmtId="165" formatCode="&quot;R$&quot;\ #,##0.00"/>
  </numFmts>
  <fonts count="10"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</font>
    <font>
      <sz val="16"/>
      <color rgb="FF002060"/>
      <name val="Verdana"/>
      <family val="2"/>
    </font>
    <font>
      <b/>
      <sz val="16"/>
      <color rgb="FF002060"/>
      <name val="Verdana"/>
      <family val="2"/>
    </font>
    <font>
      <b/>
      <sz val="16"/>
      <color theme="0"/>
      <name val="Verdana"/>
      <family val="2"/>
    </font>
    <font>
      <sz val="12"/>
      <color rgb="FF002060"/>
      <name val="Lato"/>
    </font>
    <font>
      <b/>
      <sz val="12"/>
      <color theme="0"/>
      <name val="Lato"/>
    </font>
    <font>
      <b/>
      <sz val="12"/>
      <color rgb="FF002060"/>
      <name val="Lato"/>
    </font>
    <font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rgb="FF2A68A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theme="0"/>
      </right>
      <top style="medium">
        <color rgb="FF002060"/>
      </top>
      <bottom style="thin">
        <color rgb="FF002060"/>
      </bottom>
      <diagonal/>
    </border>
    <border>
      <left style="thin">
        <color theme="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theme="0"/>
      </right>
      <top style="medium">
        <color rgb="FF00206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rgb="FF002060"/>
      </top>
      <bottom style="thin">
        <color theme="0"/>
      </bottom>
      <diagonal/>
    </border>
    <border>
      <left style="thin">
        <color theme="0"/>
      </left>
      <right style="medium">
        <color rgb="FF002060"/>
      </right>
      <top style="medium">
        <color rgb="FF002060"/>
      </top>
      <bottom style="thin">
        <color theme="0"/>
      </bottom>
      <diagonal/>
    </border>
    <border>
      <left style="medium">
        <color rgb="FF002060"/>
      </left>
      <right style="thin">
        <color theme="0"/>
      </right>
      <top style="thin">
        <color theme="0"/>
      </top>
      <bottom style="thin">
        <color rgb="FF00206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002060"/>
      </bottom>
      <diagonal/>
    </border>
    <border>
      <left style="thin">
        <color theme="0"/>
      </left>
      <right style="medium">
        <color rgb="FF002060"/>
      </right>
      <top style="thin">
        <color theme="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/>
      <right/>
      <top style="thin">
        <color rgb="FF002060"/>
      </top>
      <bottom style="medium">
        <color rgb="FF002060"/>
      </bottom>
      <diagonal/>
    </border>
  </borders>
  <cellStyleXfs count="3">
    <xf numFmtId="0" fontId="0" fillId="0" borderId="0"/>
    <xf numFmtId="0" fontId="1" fillId="0" borderId="0"/>
    <xf numFmtId="43" fontId="2" fillId="0" borderId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65" fontId="4" fillId="2" borderId="2" xfId="1" applyNumberFormat="1" applyFont="1" applyFill="1" applyBorder="1" applyAlignment="1">
      <alignment vertical="center"/>
    </xf>
    <xf numFmtId="165" fontId="4" fillId="4" borderId="2" xfId="1" applyNumberFormat="1" applyFont="1" applyFill="1" applyBorder="1" applyAlignment="1">
      <alignment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5" xfId="1" quotePrefix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vertical="center"/>
    </xf>
    <xf numFmtId="165" fontId="3" fillId="2" borderId="2" xfId="1" applyNumberFormat="1" applyFont="1" applyFill="1" applyBorder="1" applyAlignment="1">
      <alignment vertical="center"/>
    </xf>
    <xf numFmtId="0" fontId="3" fillId="4" borderId="1" xfId="1" applyFont="1" applyFill="1" applyBorder="1" applyAlignment="1">
      <alignment vertical="center"/>
    </xf>
    <xf numFmtId="165" fontId="3" fillId="4" borderId="2" xfId="1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3" fillId="6" borderId="15" xfId="1" applyFont="1" applyFill="1" applyBorder="1" applyAlignment="1">
      <alignment vertical="center"/>
    </xf>
    <xf numFmtId="165" fontId="4" fillId="6" borderId="15" xfId="1" applyNumberFormat="1" applyFont="1" applyFill="1" applyBorder="1" applyAlignment="1">
      <alignment vertical="center"/>
    </xf>
    <xf numFmtId="0" fontId="6" fillId="2" borderId="1" xfId="1" applyFont="1" applyFill="1" applyBorder="1" applyAlignment="1">
      <alignment vertical="center"/>
    </xf>
    <xf numFmtId="165" fontId="6" fillId="2" borderId="2" xfId="1" applyNumberFormat="1" applyFont="1" applyFill="1" applyBorder="1" applyAlignment="1">
      <alignment vertical="center"/>
    </xf>
    <xf numFmtId="0" fontId="6" fillId="4" borderId="1" xfId="1" applyFont="1" applyFill="1" applyBorder="1" applyAlignment="1">
      <alignment vertical="center"/>
    </xf>
    <xf numFmtId="165" fontId="6" fillId="4" borderId="2" xfId="1" applyNumberFormat="1" applyFont="1" applyFill="1" applyBorder="1" applyAlignment="1">
      <alignment vertical="center"/>
    </xf>
    <xf numFmtId="165" fontId="8" fillId="2" borderId="2" xfId="1" applyNumberFormat="1" applyFont="1" applyFill="1" applyBorder="1" applyAlignment="1">
      <alignment vertical="center"/>
    </xf>
    <xf numFmtId="165" fontId="8" fillId="4" borderId="2" xfId="1" applyNumberFormat="1" applyFont="1" applyFill="1" applyBorder="1" applyAlignment="1">
      <alignment vertical="center"/>
    </xf>
    <xf numFmtId="0" fontId="7" fillId="5" borderId="4" xfId="1" applyFont="1" applyFill="1" applyBorder="1" applyAlignment="1">
      <alignment horizontal="center" vertical="center"/>
    </xf>
    <xf numFmtId="0" fontId="7" fillId="5" borderId="5" xfId="1" quotePrefix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7" fillId="5" borderId="9" xfId="0" applyFont="1" applyFill="1" applyBorder="1" applyAlignment="1">
      <alignment horizontal="center" vertical="center"/>
    </xf>
    <xf numFmtId="4" fontId="7" fillId="5" borderId="10" xfId="0" applyNumberFormat="1" applyFont="1" applyFill="1" applyBorder="1" applyAlignment="1">
      <alignment horizontal="center" vertical="center"/>
    </xf>
    <xf numFmtId="4" fontId="7" fillId="5" borderId="11" xfId="0" applyNumberFormat="1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6" fillId="2" borderId="1" xfId="0" quotePrefix="1" applyNumberFormat="1" applyFont="1" applyFill="1" applyBorder="1" applyAlignment="1">
      <alignment horizontal="center" vertical="center"/>
    </xf>
    <xf numFmtId="165" fontId="6" fillId="2" borderId="2" xfId="0" applyNumberFormat="1" applyFont="1" applyFill="1" applyBorder="1" applyAlignment="1">
      <alignment vertical="center"/>
    </xf>
    <xf numFmtId="165" fontId="6" fillId="2" borderId="3" xfId="0" applyNumberFormat="1" applyFont="1" applyFill="1" applyBorder="1" applyAlignment="1">
      <alignment vertical="center"/>
    </xf>
    <xf numFmtId="0" fontId="6" fillId="2" borderId="12" xfId="0" quotePrefix="1" applyNumberFormat="1" applyFont="1" applyFill="1" applyBorder="1" applyAlignment="1">
      <alignment horizontal="center" vertical="center"/>
    </xf>
    <xf numFmtId="165" fontId="6" fillId="2" borderId="13" xfId="0" applyNumberFormat="1" applyFont="1" applyFill="1" applyBorder="1" applyAlignment="1">
      <alignment vertical="center"/>
    </xf>
    <xf numFmtId="165" fontId="6" fillId="2" borderId="14" xfId="0" applyNumberFormat="1" applyFont="1" applyFill="1" applyBorder="1" applyAlignment="1">
      <alignment vertical="center"/>
    </xf>
    <xf numFmtId="0" fontId="6" fillId="7" borderId="1" xfId="0" quotePrefix="1" applyNumberFormat="1" applyFont="1" applyFill="1" applyBorder="1" applyAlignment="1">
      <alignment horizontal="center" vertical="center"/>
    </xf>
    <xf numFmtId="165" fontId="6" fillId="7" borderId="2" xfId="0" applyNumberFormat="1" applyFont="1" applyFill="1" applyBorder="1" applyAlignment="1">
      <alignment vertical="center"/>
    </xf>
    <xf numFmtId="165" fontId="6" fillId="7" borderId="3" xfId="0" applyNumberFormat="1" applyFont="1" applyFill="1" applyBorder="1" applyAlignment="1">
      <alignment vertical="center"/>
    </xf>
  </cellXfs>
  <cellStyles count="3">
    <cellStyle name="Comma 2" xfId="2"/>
    <cellStyle name="Normal" xfId="0" builtinId="0"/>
    <cellStyle name="Normal 3" xfId="1"/>
  </cellStyles>
  <dxfs count="0"/>
  <tableStyles count="0" defaultTableStyle="TableStyleMedium9" defaultPivotStyle="PivotStyleMedium7"/>
  <colors>
    <mruColors>
      <color rgb="FF2A68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n-US" sz="1800" b="1">
                <a:solidFill>
                  <a:srgbClr val="002060"/>
                </a:solidFill>
              </a:rPr>
              <a:t>Custo Corrente da Universidade Federal Fluminense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Grafico!$C$31</c:f>
              <c:strCache>
                <c:ptCount val="1"/>
                <c:pt idx="0">
                  <c:v>com HU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h="152400"/>
            </a:sp3d>
          </c:spPr>
          <c:invertIfNegative val="0"/>
          <c:cat>
            <c:numRef>
              <c:f>Grafico!$B$32:$B$36</c:f>
              <c:numCache>
                <c:formatCode>General</c:formatCode>
                <c:ptCount val="5"/>
                <c:pt idx="0">
                  <c:v>2015</c:v>
                </c:pt>
                <c:pt idx="1">
                  <c:v>2014</c:v>
                </c:pt>
                <c:pt idx="2">
                  <c:v>2013</c:v>
                </c:pt>
                <c:pt idx="3">
                  <c:v>2012</c:v>
                </c:pt>
                <c:pt idx="4">
                  <c:v>2011</c:v>
                </c:pt>
              </c:numCache>
            </c:numRef>
          </c:cat>
          <c:val>
            <c:numRef>
              <c:f>Grafico!$C$32:$C$36</c:f>
              <c:numCache>
                <c:formatCode>"R$"\ #,##0.00</c:formatCode>
                <c:ptCount val="5"/>
                <c:pt idx="0">
                  <c:v>1117789976.0434999</c:v>
                </c:pt>
                <c:pt idx="1">
                  <c:v>1184352391.0500002</c:v>
                </c:pt>
                <c:pt idx="2">
                  <c:v>977589759.90949988</c:v>
                </c:pt>
                <c:pt idx="3">
                  <c:v>871871366.36450005</c:v>
                </c:pt>
                <c:pt idx="4">
                  <c:v>793782656.73199999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BA7-43D3-93E3-7A13208BADCF}"/>
            </c:ext>
          </c:extLst>
        </c:ser>
        <c:ser>
          <c:idx val="1"/>
          <c:order val="1"/>
          <c:tx>
            <c:strRef>
              <c:f>Grafico!$D$31</c:f>
              <c:strCache>
                <c:ptCount val="1"/>
                <c:pt idx="0">
                  <c:v>sem HU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h="152400"/>
            </a:sp3d>
          </c:spPr>
          <c:invertIfNegative val="0"/>
          <c:cat>
            <c:numRef>
              <c:f>Grafico!$B$32:$B$36</c:f>
              <c:numCache>
                <c:formatCode>General</c:formatCode>
                <c:ptCount val="5"/>
                <c:pt idx="0">
                  <c:v>2015</c:v>
                </c:pt>
                <c:pt idx="1">
                  <c:v>2014</c:v>
                </c:pt>
                <c:pt idx="2">
                  <c:v>2013</c:v>
                </c:pt>
                <c:pt idx="3">
                  <c:v>2012</c:v>
                </c:pt>
                <c:pt idx="4">
                  <c:v>2011</c:v>
                </c:pt>
              </c:numCache>
            </c:numRef>
          </c:cat>
          <c:val>
            <c:numRef>
              <c:f>Grafico!$D$32:$D$36</c:f>
              <c:numCache>
                <c:formatCode>"R$"\ #,##0.00</c:formatCode>
                <c:ptCount val="5"/>
                <c:pt idx="0">
                  <c:v>1025718145.28</c:v>
                </c:pt>
                <c:pt idx="1">
                  <c:v>1095864722.8500001</c:v>
                </c:pt>
                <c:pt idx="2">
                  <c:v>889444832.41999996</c:v>
                </c:pt>
                <c:pt idx="3">
                  <c:v>792005052.33000004</c:v>
                </c:pt>
                <c:pt idx="4">
                  <c:v>716113027.87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BA7-43D3-93E3-7A13208BA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9052656"/>
        <c:axId val="205869544"/>
      </c:barChart>
      <c:catAx>
        <c:axId val="79052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5869544"/>
        <c:crosses val="autoZero"/>
        <c:auto val="1"/>
        <c:lblAlgn val="ctr"/>
        <c:lblOffset val="100"/>
        <c:noMultiLvlLbl val="0"/>
      </c:catAx>
      <c:valAx>
        <c:axId val="205869544"/>
        <c:scaling>
          <c:orientation val="minMax"/>
          <c:min val="6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R$&quot;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90526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200" b="0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aseline="0"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919540</xdr:colOff>
      <xdr:row>0</xdr:row>
      <xdr:rowOff>0</xdr:rowOff>
    </xdr:from>
    <xdr:to>
      <xdr:col>8</xdr:col>
      <xdr:colOff>200871</xdr:colOff>
      <xdr:row>25</xdr:row>
      <xdr:rowOff>181394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84"/>
  <sheetViews>
    <sheetView showGridLines="0" tabSelected="1" zoomScaleNormal="100" zoomScaleSheetLayoutView="100" workbookViewId="0">
      <selection activeCell="D3" sqref="D3"/>
    </sheetView>
  </sheetViews>
  <sheetFormatPr defaultColWidth="10.83203125" defaultRowHeight="19.5"/>
  <cols>
    <col min="1" max="1" width="0.9140625" style="1" customWidth="1"/>
    <col min="2" max="2" width="91.58203125" style="1" bestFit="1" customWidth="1"/>
    <col min="3" max="3" width="30.6640625" style="1" bestFit="1" customWidth="1"/>
    <col min="4" max="4" width="36" style="1" customWidth="1"/>
    <col min="5" max="13" width="36" style="2" customWidth="1"/>
    <col min="14" max="16384" width="10.83203125" style="1"/>
  </cols>
  <sheetData>
    <row r="1" spans="2:3" ht="6" customHeight="1" thickBot="1"/>
    <row r="2" spans="2:3" ht="30" customHeight="1">
      <c r="B2" s="20" t="s">
        <v>0</v>
      </c>
      <c r="C2" s="21" t="s">
        <v>13</v>
      </c>
    </row>
    <row r="3" spans="2:3" ht="25" customHeight="1">
      <c r="B3" s="14" t="s">
        <v>1</v>
      </c>
      <c r="C3" s="15">
        <v>1834241649.1300001</v>
      </c>
    </row>
    <row r="4" spans="2:3" ht="25" customHeight="1">
      <c r="B4" s="16" t="s">
        <v>2</v>
      </c>
      <c r="C4" s="17">
        <v>263062373.60999998</v>
      </c>
    </row>
    <row r="5" spans="2:3" ht="25" customHeight="1">
      <c r="B5" s="14" t="s">
        <v>3</v>
      </c>
      <c r="C5" s="15">
        <v>170990542.84650001</v>
      </c>
    </row>
    <row r="6" spans="2:3" ht="25" customHeight="1">
      <c r="B6" s="16" t="s">
        <v>4</v>
      </c>
      <c r="C6" s="17">
        <v>432041612.43000001</v>
      </c>
    </row>
    <row r="7" spans="2:3" ht="25" customHeight="1">
      <c r="B7" s="14" t="s">
        <v>5</v>
      </c>
      <c r="C7" s="15">
        <v>93242269.280000001</v>
      </c>
    </row>
    <row r="8" spans="2:3" ht="25" customHeight="1">
      <c r="B8" s="16" t="s">
        <v>6</v>
      </c>
      <c r="C8" s="17">
        <v>4665139.75</v>
      </c>
    </row>
    <row r="9" spans="2:3" ht="25" customHeight="1">
      <c r="B9" s="14" t="s">
        <v>7</v>
      </c>
      <c r="C9" s="15">
        <v>2443496.14</v>
      </c>
    </row>
    <row r="10" spans="2:3" ht="25" customHeight="1">
      <c r="B10" s="16" t="s">
        <v>8</v>
      </c>
      <c r="C10" s="17">
        <v>1082091.51</v>
      </c>
    </row>
    <row r="11" spans="2:3" ht="25" customHeight="1">
      <c r="B11" s="14" t="s">
        <v>9</v>
      </c>
      <c r="C11" s="15">
        <v>10138488.939999999</v>
      </c>
    </row>
    <row r="12" spans="2:3" ht="25" customHeight="1">
      <c r="B12" s="16" t="s">
        <v>10</v>
      </c>
      <c r="C12" s="17">
        <v>1848032.19</v>
      </c>
    </row>
    <row r="13" spans="2:3" ht="25" customHeight="1">
      <c r="B13" s="14" t="s">
        <v>11</v>
      </c>
      <c r="C13" s="18">
        <f t="shared" ref="C13" si="0">C3-(C5+SUM(C6:C12))</f>
        <v>1117789976.0434999</v>
      </c>
    </row>
    <row r="14" spans="2:3" ht="25" customHeight="1" thickBot="1">
      <c r="B14" s="16" t="s">
        <v>31</v>
      </c>
      <c r="C14" s="19">
        <f t="shared" ref="C14" si="1">C3-(C4+SUM(C6:C12))</f>
        <v>1025718145.28</v>
      </c>
    </row>
    <row r="15" spans="2:3" ht="30" customHeight="1">
      <c r="B15" s="20" t="s">
        <v>0</v>
      </c>
      <c r="C15" s="21" t="s">
        <v>14</v>
      </c>
    </row>
    <row r="16" spans="2:3" ht="25" customHeight="1">
      <c r="B16" s="14" t="s">
        <v>1</v>
      </c>
      <c r="C16" s="15">
        <v>1754679065.6900001</v>
      </c>
    </row>
    <row r="17" spans="2:3" ht="25" customHeight="1">
      <c r="B17" s="16" t="s">
        <v>2</v>
      </c>
      <c r="C17" s="17">
        <v>252821909.15000001</v>
      </c>
    </row>
    <row r="18" spans="2:3" ht="25" customHeight="1">
      <c r="B18" s="14" t="s">
        <v>3</v>
      </c>
      <c r="C18" s="15">
        <v>164334240.94999999</v>
      </c>
    </row>
    <row r="19" spans="2:3" ht="25" customHeight="1">
      <c r="B19" s="16" t="s">
        <v>4</v>
      </c>
      <c r="C19" s="17">
        <v>304302259.81</v>
      </c>
    </row>
    <row r="20" spans="2:3" ht="25" customHeight="1">
      <c r="B20" s="14" t="s">
        <v>5</v>
      </c>
      <c r="C20" s="15">
        <v>86443745.890000001</v>
      </c>
    </row>
    <row r="21" spans="2:3" ht="25" customHeight="1">
      <c r="B21" s="16" t="s">
        <v>6</v>
      </c>
      <c r="C21" s="17">
        <v>3496570.51</v>
      </c>
    </row>
    <row r="22" spans="2:3" ht="25" customHeight="1">
      <c r="B22" s="14" t="s">
        <v>7</v>
      </c>
      <c r="C22" s="15">
        <v>2815884.94</v>
      </c>
    </row>
    <row r="23" spans="2:3" ht="25" customHeight="1">
      <c r="B23" s="16" t="s">
        <v>8</v>
      </c>
      <c r="C23" s="17">
        <v>87282.76</v>
      </c>
    </row>
    <row r="24" spans="2:3" ht="25" customHeight="1">
      <c r="B24" s="14" t="s">
        <v>9</v>
      </c>
      <c r="C24" s="15">
        <v>7826782.0300000003</v>
      </c>
    </row>
    <row r="25" spans="2:3" ht="25" customHeight="1">
      <c r="B25" s="16" t="s">
        <v>10</v>
      </c>
      <c r="C25" s="17">
        <v>1019907.75</v>
      </c>
    </row>
    <row r="26" spans="2:3" ht="25" customHeight="1">
      <c r="B26" s="14" t="s">
        <v>11</v>
      </c>
      <c r="C26" s="18">
        <f>C16-(C18+SUM(C19:C25))</f>
        <v>1184352391.0500002</v>
      </c>
    </row>
    <row r="27" spans="2:3" ht="25" customHeight="1" thickBot="1">
      <c r="B27" s="16" t="s">
        <v>31</v>
      </c>
      <c r="C27" s="19">
        <f>C16-(C17+SUM(C19:C25))</f>
        <v>1095864722.8500001</v>
      </c>
    </row>
    <row r="28" spans="2:3" ht="30" customHeight="1">
      <c r="B28" s="20" t="s">
        <v>0</v>
      </c>
      <c r="C28" s="21" t="s">
        <v>15</v>
      </c>
    </row>
    <row r="29" spans="2:3" ht="25" customHeight="1">
      <c r="B29" s="14" t="s">
        <v>1</v>
      </c>
      <c r="C29" s="15">
        <v>1596518080.8199999</v>
      </c>
    </row>
    <row r="30" spans="2:3" ht="25" customHeight="1">
      <c r="B30" s="16" t="s">
        <v>2</v>
      </c>
      <c r="C30" s="17">
        <f>250373957.39+1468692.58</f>
        <v>251842649.97</v>
      </c>
    </row>
    <row r="31" spans="2:3" ht="25" customHeight="1">
      <c r="B31" s="14" t="s">
        <v>3</v>
      </c>
      <c r="C31" s="15">
        <f>65%*C30</f>
        <v>163697722.48050001</v>
      </c>
    </row>
    <row r="32" spans="2:3" ht="25" customHeight="1">
      <c r="B32" s="16" t="s">
        <v>4</v>
      </c>
      <c r="C32" s="17">
        <v>357695578.12</v>
      </c>
    </row>
    <row r="33" spans="2:3" ht="25" customHeight="1">
      <c r="B33" s="14" t="s">
        <v>5</v>
      </c>
      <c r="C33" s="15">
        <v>78449421.609999999</v>
      </c>
    </row>
    <row r="34" spans="2:3" ht="25" customHeight="1">
      <c r="B34" s="16" t="s">
        <v>6</v>
      </c>
      <c r="C34" s="17">
        <v>3036603.5</v>
      </c>
    </row>
    <row r="35" spans="2:3" ht="25" customHeight="1">
      <c r="B35" s="14" t="s">
        <v>7</v>
      </c>
      <c r="C35" s="15">
        <v>2755473.37</v>
      </c>
    </row>
    <row r="36" spans="2:3" ht="25" customHeight="1">
      <c r="B36" s="16" t="s">
        <v>8</v>
      </c>
      <c r="C36" s="17">
        <v>937217.58</v>
      </c>
    </row>
    <row r="37" spans="2:3" ht="25" customHeight="1">
      <c r="B37" s="14" t="s">
        <v>9</v>
      </c>
      <c r="C37" s="15">
        <v>10619186.68</v>
      </c>
    </row>
    <row r="38" spans="2:3" ht="25" customHeight="1">
      <c r="B38" s="16" t="s">
        <v>10</v>
      </c>
      <c r="C38" s="17">
        <v>1737117.57</v>
      </c>
    </row>
    <row r="39" spans="2:3" ht="25" customHeight="1">
      <c r="B39" s="14" t="s">
        <v>11</v>
      </c>
      <c r="C39" s="18">
        <f>C29-(C31+SUM(C32:C38))</f>
        <v>977589759.90949988</v>
      </c>
    </row>
    <row r="40" spans="2:3" ht="25" customHeight="1" thickBot="1">
      <c r="B40" s="16" t="s">
        <v>31</v>
      </c>
      <c r="C40" s="19">
        <f>C29-(C30+SUM(C32:C38))</f>
        <v>889444832.41999996</v>
      </c>
    </row>
    <row r="41" spans="2:3" ht="30" customHeight="1">
      <c r="B41" s="20" t="s">
        <v>0</v>
      </c>
      <c r="C41" s="21" t="s">
        <v>16</v>
      </c>
    </row>
    <row r="42" spans="2:3" ht="25" customHeight="1">
      <c r="B42" s="14" t="s">
        <v>1</v>
      </c>
      <c r="C42" s="15">
        <v>1427672521.1500001</v>
      </c>
    </row>
    <row r="43" spans="2:3" ht="25" customHeight="1">
      <c r="B43" s="16" t="s">
        <v>2</v>
      </c>
      <c r="C43" s="17">
        <f>226274612.57+1914856.1</f>
        <v>228189468.66999999</v>
      </c>
    </row>
    <row r="44" spans="2:3" ht="25" customHeight="1">
      <c r="B44" s="14" t="s">
        <v>3</v>
      </c>
      <c r="C44" s="15">
        <f>(65/100)*C43</f>
        <v>148323154.63549998</v>
      </c>
    </row>
    <row r="45" spans="2:3" ht="25" customHeight="1">
      <c r="B45" s="16" t="s">
        <v>4</v>
      </c>
      <c r="C45" s="17">
        <v>306172242.24000001</v>
      </c>
    </row>
    <row r="46" spans="2:3" ht="25" customHeight="1">
      <c r="B46" s="14" t="s">
        <v>5</v>
      </c>
      <c r="C46" s="15">
        <v>69700811.989999995</v>
      </c>
    </row>
    <row r="47" spans="2:3" ht="25" customHeight="1">
      <c r="B47" s="16" t="s">
        <v>6</v>
      </c>
      <c r="C47" s="17">
        <v>20165093.289999999</v>
      </c>
    </row>
    <row r="48" spans="2:3" ht="25" customHeight="1">
      <c r="B48" s="14" t="s">
        <v>7</v>
      </c>
      <c r="C48" s="15">
        <v>2201691.6800000002</v>
      </c>
    </row>
    <row r="49" spans="2:3" ht="25" customHeight="1">
      <c r="B49" s="16" t="s">
        <v>8</v>
      </c>
      <c r="C49" s="17">
        <v>1359697.53</v>
      </c>
    </row>
    <row r="50" spans="2:3" ht="25" customHeight="1">
      <c r="B50" s="14" t="s">
        <v>9</v>
      </c>
      <c r="C50" s="15">
        <v>6754139.79</v>
      </c>
    </row>
    <row r="51" spans="2:3" ht="25" customHeight="1">
      <c r="B51" s="16" t="s">
        <v>10</v>
      </c>
      <c r="C51" s="17">
        <v>1124323.6299999999</v>
      </c>
    </row>
    <row r="52" spans="2:3" ht="25" customHeight="1">
      <c r="B52" s="14" t="s">
        <v>11</v>
      </c>
      <c r="C52" s="18">
        <f>C42-(C44+SUM(C45:C51))</f>
        <v>871871366.36450005</v>
      </c>
    </row>
    <row r="53" spans="2:3" ht="25" customHeight="1" thickBot="1">
      <c r="B53" s="16" t="s">
        <v>31</v>
      </c>
      <c r="C53" s="19">
        <f>C42-(C43+SUM(C45:C51))</f>
        <v>792005052.33000004</v>
      </c>
    </row>
    <row r="54" spans="2:3" ht="30" customHeight="1">
      <c r="B54" s="20" t="s">
        <v>0</v>
      </c>
      <c r="C54" s="21" t="s">
        <v>17</v>
      </c>
    </row>
    <row r="55" spans="2:3" ht="25" customHeight="1">
      <c r="B55" s="14" t="s">
        <v>1</v>
      </c>
      <c r="C55" s="15">
        <v>1321141187.5799999</v>
      </c>
    </row>
    <row r="56" spans="2:3" ht="25" customHeight="1">
      <c r="B56" s="16" t="s">
        <v>2</v>
      </c>
      <c r="C56" s="17">
        <f>1491612.86+220421612.46</f>
        <v>221913225.32000002</v>
      </c>
    </row>
    <row r="57" spans="2:3" ht="25" customHeight="1">
      <c r="B57" s="14" t="s">
        <v>3</v>
      </c>
      <c r="C57" s="15">
        <f>(65/100)*C56</f>
        <v>144243596.45800003</v>
      </c>
    </row>
    <row r="58" spans="2:3" ht="25" customHeight="1">
      <c r="B58" s="16" t="s">
        <v>4</v>
      </c>
      <c r="C58" s="17">
        <v>286175344.37</v>
      </c>
    </row>
    <row r="59" spans="2:3" ht="25" customHeight="1">
      <c r="B59" s="14" t="s">
        <v>5</v>
      </c>
      <c r="C59" s="15">
        <v>64226695.939999998</v>
      </c>
    </row>
    <row r="60" spans="2:3" ht="25" customHeight="1">
      <c r="B60" s="16" t="s">
        <v>6</v>
      </c>
      <c r="C60" s="17">
        <v>20799066.719999999</v>
      </c>
    </row>
    <row r="61" spans="2:3" ht="25" customHeight="1">
      <c r="B61" s="14" t="s">
        <v>7</v>
      </c>
      <c r="C61" s="15">
        <v>2329143.5699999998</v>
      </c>
    </row>
    <row r="62" spans="2:3" ht="25" customHeight="1">
      <c r="B62" s="16" t="s">
        <v>8</v>
      </c>
      <c r="C62" s="17">
        <v>1307283.8999999999</v>
      </c>
    </row>
    <row r="63" spans="2:3" ht="25" customHeight="1">
      <c r="B63" s="14" t="s">
        <v>9</v>
      </c>
      <c r="C63" s="15">
        <v>6236009.7699999996</v>
      </c>
    </row>
    <row r="64" spans="2:3" ht="25" customHeight="1">
      <c r="B64" s="16" t="s">
        <v>10</v>
      </c>
      <c r="C64" s="17">
        <v>2041390.12</v>
      </c>
    </row>
    <row r="65" spans="2:3" ht="25" customHeight="1">
      <c r="B65" s="14" t="s">
        <v>11</v>
      </c>
      <c r="C65" s="18">
        <f>C55-(C57+SUM(C58:C64))</f>
        <v>793782656.73199999</v>
      </c>
    </row>
    <row r="66" spans="2:3" ht="25" customHeight="1">
      <c r="B66" s="16" t="s">
        <v>31</v>
      </c>
      <c r="C66" s="19">
        <f>C55-(C56+SUM(C58:C64))</f>
        <v>716113027.87</v>
      </c>
    </row>
    <row r="67" spans="2:3" ht="25" customHeight="1" thickBot="1">
      <c r="B67" s="12"/>
      <c r="C67" s="13"/>
    </row>
    <row r="68" spans="2:3" ht="30" customHeight="1">
      <c r="B68" s="5" t="s">
        <v>0</v>
      </c>
      <c r="C68" s="6" t="s">
        <v>18</v>
      </c>
    </row>
    <row r="69" spans="2:3" ht="25" customHeight="1">
      <c r="B69" s="7" t="s">
        <v>1</v>
      </c>
      <c r="C69" s="8">
        <v>1197165476.6600001</v>
      </c>
    </row>
    <row r="70" spans="2:3" ht="25" customHeight="1">
      <c r="B70" s="9" t="s">
        <v>2</v>
      </c>
      <c r="C70" s="10">
        <v>198545965.83000001</v>
      </c>
    </row>
    <row r="71" spans="2:3" ht="25" customHeight="1">
      <c r="B71" s="7" t="s">
        <v>3</v>
      </c>
      <c r="C71" s="8">
        <f>(65/100)*C70</f>
        <v>129054877.78950001</v>
      </c>
    </row>
    <row r="72" spans="2:3" ht="25" customHeight="1">
      <c r="B72" s="9" t="s">
        <v>4</v>
      </c>
      <c r="C72" s="10">
        <v>259313482.13999999</v>
      </c>
    </row>
    <row r="73" spans="2:3" ht="25" customHeight="1">
      <c r="B73" s="7" t="s">
        <v>5</v>
      </c>
      <c r="C73" s="8">
        <v>58651527.030000001</v>
      </c>
    </row>
    <row r="74" spans="2:3" ht="25" customHeight="1">
      <c r="B74" s="9" t="s">
        <v>6</v>
      </c>
      <c r="C74" s="10">
        <v>21446484.75</v>
      </c>
    </row>
    <row r="75" spans="2:3" ht="25" customHeight="1">
      <c r="B75" s="7" t="s">
        <v>7</v>
      </c>
      <c r="C75" s="8">
        <v>2057371.16</v>
      </c>
    </row>
    <row r="76" spans="2:3" ht="25" customHeight="1">
      <c r="B76" s="9" t="s">
        <v>8</v>
      </c>
      <c r="C76" s="10">
        <v>1019865.27</v>
      </c>
    </row>
    <row r="77" spans="2:3" ht="25" customHeight="1">
      <c r="B77" s="7" t="s">
        <v>9</v>
      </c>
      <c r="C77" s="8">
        <v>6585526.7300000004</v>
      </c>
    </row>
    <row r="78" spans="2:3" ht="25" customHeight="1">
      <c r="B78" s="9" t="s">
        <v>10</v>
      </c>
      <c r="C78" s="10">
        <v>1713491.64</v>
      </c>
    </row>
    <row r="79" spans="2:3" ht="25" customHeight="1">
      <c r="B79" s="7" t="s">
        <v>11</v>
      </c>
      <c r="C79" s="3">
        <f>C69-(C71+SUM(C72:C78))</f>
        <v>717322850.15050006</v>
      </c>
    </row>
    <row r="80" spans="2:3" ht="25" customHeight="1" thickBot="1">
      <c r="B80" s="9" t="s">
        <v>12</v>
      </c>
      <c r="C80" s="4">
        <f>C69-(C70+SUM(C72:C78))</f>
        <v>647831762.11000013</v>
      </c>
    </row>
    <row r="81" spans="2:3" ht="30" customHeight="1">
      <c r="B81" s="5" t="s">
        <v>0</v>
      </c>
      <c r="C81" s="6" t="s">
        <v>19</v>
      </c>
    </row>
    <row r="82" spans="2:3" ht="25" customHeight="1">
      <c r="B82" s="7" t="s">
        <v>1</v>
      </c>
      <c r="C82" s="8">
        <v>1012441935.58</v>
      </c>
    </row>
    <row r="83" spans="2:3" ht="25" customHeight="1">
      <c r="B83" s="9" t="s">
        <v>2</v>
      </c>
      <c r="C83" s="10">
        <v>150552430.90000001</v>
      </c>
    </row>
    <row r="84" spans="2:3" ht="25" customHeight="1">
      <c r="B84" s="7" t="s">
        <v>3</v>
      </c>
      <c r="C84" s="8">
        <f>0.65*C83</f>
        <v>97859080.085000008</v>
      </c>
    </row>
    <row r="85" spans="2:3" ht="25" customHeight="1">
      <c r="B85" s="9" t="s">
        <v>4</v>
      </c>
      <c r="C85" s="10">
        <v>223199755.77000001</v>
      </c>
    </row>
    <row r="86" spans="2:3" ht="25" customHeight="1">
      <c r="B86" s="7" t="s">
        <v>5</v>
      </c>
      <c r="C86" s="8">
        <v>50639226.890000001</v>
      </c>
    </row>
    <row r="87" spans="2:3" ht="25" customHeight="1">
      <c r="B87" s="9" t="s">
        <v>6</v>
      </c>
      <c r="C87" s="10">
        <v>22459989.789999999</v>
      </c>
    </row>
    <row r="88" spans="2:3" ht="25" customHeight="1">
      <c r="B88" s="7" t="s">
        <v>7</v>
      </c>
      <c r="C88" s="8">
        <v>1471416.25</v>
      </c>
    </row>
    <row r="89" spans="2:3" ht="25" customHeight="1">
      <c r="B89" s="9" t="s">
        <v>8</v>
      </c>
      <c r="C89" s="10">
        <v>964973.18</v>
      </c>
    </row>
    <row r="90" spans="2:3" ht="25" customHeight="1">
      <c r="B90" s="7" t="s">
        <v>9</v>
      </c>
      <c r="C90" s="8">
        <v>5702288.2000000002</v>
      </c>
    </row>
    <row r="91" spans="2:3" ht="25" customHeight="1">
      <c r="B91" s="9" t="s">
        <v>10</v>
      </c>
      <c r="C91" s="10">
        <v>3667093.1</v>
      </c>
    </row>
    <row r="92" spans="2:3" ht="25" customHeight="1">
      <c r="B92" s="7" t="s">
        <v>11</v>
      </c>
      <c r="C92" s="3">
        <f>C82-(C84+SUM(C85:C91))</f>
        <v>606478112.31499994</v>
      </c>
    </row>
    <row r="93" spans="2:3" ht="25" customHeight="1" thickBot="1">
      <c r="B93" s="9" t="s">
        <v>12</v>
      </c>
      <c r="C93" s="4">
        <f>C82-(C83+SUM(C85:C91))</f>
        <v>553784761.5</v>
      </c>
    </row>
    <row r="94" spans="2:3" ht="30" customHeight="1">
      <c r="B94" s="5" t="s">
        <v>0</v>
      </c>
      <c r="C94" s="6" t="s">
        <v>20</v>
      </c>
    </row>
    <row r="95" spans="2:3" ht="25" customHeight="1">
      <c r="B95" s="7" t="s">
        <v>1</v>
      </c>
      <c r="C95" s="8">
        <v>835582137.04999995</v>
      </c>
    </row>
    <row r="96" spans="2:3" ht="25" customHeight="1">
      <c r="B96" s="9" t="s">
        <v>2</v>
      </c>
      <c r="C96" s="10">
        <v>31768186</v>
      </c>
    </row>
    <row r="97" spans="2:3" ht="25" customHeight="1">
      <c r="B97" s="7" t="s">
        <v>3</v>
      </c>
      <c r="C97" s="8">
        <v>20649320.899999999</v>
      </c>
    </row>
    <row r="98" spans="2:3" ht="25" customHeight="1">
      <c r="B98" s="9" t="s">
        <v>4</v>
      </c>
      <c r="C98" s="10">
        <v>187888964.47</v>
      </c>
    </row>
    <row r="99" spans="2:3" ht="25" customHeight="1">
      <c r="B99" s="7" t="s">
        <v>5</v>
      </c>
      <c r="C99" s="8">
        <v>43849447.649999999</v>
      </c>
    </row>
    <row r="100" spans="2:3" ht="25" customHeight="1">
      <c r="B100" s="9" t="s">
        <v>6</v>
      </c>
      <c r="C100" s="10">
        <v>24300775.809999999</v>
      </c>
    </row>
    <row r="101" spans="2:3" ht="25" customHeight="1">
      <c r="B101" s="7" t="s">
        <v>7</v>
      </c>
      <c r="C101" s="8">
        <v>1211778.99</v>
      </c>
    </row>
    <row r="102" spans="2:3" ht="25" customHeight="1">
      <c r="B102" s="9" t="s">
        <v>8</v>
      </c>
      <c r="C102" s="10">
        <v>880880.22</v>
      </c>
    </row>
    <row r="103" spans="2:3" ht="25" customHeight="1">
      <c r="B103" s="7" t="s">
        <v>9</v>
      </c>
      <c r="C103" s="8">
        <v>3395891.21</v>
      </c>
    </row>
    <row r="104" spans="2:3" ht="25" customHeight="1">
      <c r="B104" s="9" t="s">
        <v>10</v>
      </c>
      <c r="C104" s="10">
        <v>1953680.7</v>
      </c>
    </row>
    <row r="105" spans="2:3" ht="25" customHeight="1">
      <c r="B105" s="7" t="s">
        <v>11</v>
      </c>
      <c r="C105" s="3">
        <f>C95-(C97+SUM(C98:C104))</f>
        <v>551451397.0999999</v>
      </c>
    </row>
    <row r="106" spans="2:3" ht="25" customHeight="1" thickBot="1">
      <c r="B106" s="9" t="s">
        <v>12</v>
      </c>
      <c r="C106" s="4">
        <f>C95-(C96+SUM(C98:C104))</f>
        <v>540332532</v>
      </c>
    </row>
    <row r="107" spans="2:3" ht="30" customHeight="1">
      <c r="B107" s="5" t="s">
        <v>0</v>
      </c>
      <c r="C107" s="6" t="s">
        <v>21</v>
      </c>
    </row>
    <row r="108" spans="2:3" ht="25" customHeight="1">
      <c r="B108" s="7" t="s">
        <v>1</v>
      </c>
      <c r="C108" s="8">
        <v>734543159.41999996</v>
      </c>
    </row>
    <row r="109" spans="2:3" ht="25" customHeight="1">
      <c r="B109" s="9" t="s">
        <v>2</v>
      </c>
      <c r="C109" s="10">
        <v>28453946.98</v>
      </c>
    </row>
    <row r="110" spans="2:3" ht="25" customHeight="1">
      <c r="B110" s="7" t="s">
        <v>3</v>
      </c>
      <c r="C110" s="8">
        <v>18495065.539999999</v>
      </c>
    </row>
    <row r="111" spans="2:3" ht="25" customHeight="1">
      <c r="B111" s="9" t="s">
        <v>4</v>
      </c>
      <c r="C111" s="10">
        <v>154898469.40000001</v>
      </c>
    </row>
    <row r="112" spans="2:3" ht="25" customHeight="1">
      <c r="B112" s="7" t="s">
        <v>5</v>
      </c>
      <c r="C112" s="8">
        <v>37693606.869999997</v>
      </c>
    </row>
    <row r="113" spans="2:3" ht="25" customHeight="1">
      <c r="B113" s="9" t="s">
        <v>6</v>
      </c>
      <c r="C113" s="10">
        <v>23250041.350000001</v>
      </c>
    </row>
    <row r="114" spans="2:3" ht="25" customHeight="1">
      <c r="B114" s="7" t="s">
        <v>7</v>
      </c>
      <c r="C114" s="8">
        <v>1203020.21</v>
      </c>
    </row>
    <row r="115" spans="2:3" ht="25" customHeight="1">
      <c r="B115" s="9" t="s">
        <v>8</v>
      </c>
      <c r="C115" s="10">
        <v>429521.23</v>
      </c>
    </row>
    <row r="116" spans="2:3" ht="25" customHeight="1">
      <c r="B116" s="7" t="s">
        <v>9</v>
      </c>
      <c r="C116" s="8">
        <v>2003070.46</v>
      </c>
    </row>
    <row r="117" spans="2:3" ht="25" customHeight="1">
      <c r="B117" s="9" t="s">
        <v>10</v>
      </c>
      <c r="C117" s="10">
        <v>480957.11</v>
      </c>
    </row>
    <row r="118" spans="2:3" ht="25" customHeight="1">
      <c r="B118" s="7" t="s">
        <v>11</v>
      </c>
      <c r="C118" s="3">
        <f>C108-(C110+SUM(C111:C117))</f>
        <v>496089407.24999994</v>
      </c>
    </row>
    <row r="119" spans="2:3" ht="25" customHeight="1" thickBot="1">
      <c r="B119" s="9" t="s">
        <v>12</v>
      </c>
      <c r="C119" s="4">
        <f>C108-(C109+SUM(C111:C117))</f>
        <v>486130525.80999994</v>
      </c>
    </row>
    <row r="120" spans="2:3" ht="30" customHeight="1">
      <c r="B120" s="5" t="s">
        <v>0</v>
      </c>
      <c r="C120" s="6" t="s">
        <v>22</v>
      </c>
    </row>
    <row r="121" spans="2:3" ht="25" customHeight="1">
      <c r="B121" s="7" t="s">
        <v>1</v>
      </c>
      <c r="C121" s="8">
        <v>689642423.36000001</v>
      </c>
    </row>
    <row r="122" spans="2:3" ht="25" customHeight="1">
      <c r="B122" s="9" t="s">
        <v>2</v>
      </c>
      <c r="C122" s="10">
        <v>41742419.049999997</v>
      </c>
    </row>
    <row r="123" spans="2:3" ht="25" customHeight="1">
      <c r="B123" s="7" t="s">
        <v>3</v>
      </c>
      <c r="C123" s="8">
        <v>27132572.379999999</v>
      </c>
    </row>
    <row r="124" spans="2:3" ht="25" customHeight="1">
      <c r="B124" s="9" t="s">
        <v>4</v>
      </c>
      <c r="C124" s="10">
        <v>151339891.21000001</v>
      </c>
    </row>
    <row r="125" spans="2:3" ht="25" customHeight="1">
      <c r="B125" s="7" t="s">
        <v>5</v>
      </c>
      <c r="C125" s="8">
        <v>35520308.229999997</v>
      </c>
    </row>
    <row r="126" spans="2:3" ht="25" customHeight="1">
      <c r="B126" s="9" t="s">
        <v>6</v>
      </c>
      <c r="C126" s="10">
        <v>24463232.609999999</v>
      </c>
    </row>
    <row r="127" spans="2:3" ht="25" customHeight="1">
      <c r="B127" s="7" t="s">
        <v>7</v>
      </c>
      <c r="C127" s="8">
        <v>1280981.96</v>
      </c>
    </row>
    <row r="128" spans="2:3" ht="25" customHeight="1">
      <c r="B128" s="9" t="s">
        <v>8</v>
      </c>
      <c r="C128" s="10">
        <v>362801.54</v>
      </c>
    </row>
    <row r="129" spans="2:3" ht="25" customHeight="1">
      <c r="B129" s="7" t="s">
        <v>9</v>
      </c>
      <c r="C129" s="8">
        <v>2652849.46</v>
      </c>
    </row>
    <row r="130" spans="2:3" ht="25" customHeight="1">
      <c r="B130" s="9" t="s">
        <v>10</v>
      </c>
      <c r="C130" s="10">
        <v>860221.06</v>
      </c>
    </row>
    <row r="131" spans="2:3" ht="25" customHeight="1">
      <c r="B131" s="7" t="s">
        <v>11</v>
      </c>
      <c r="C131" s="3">
        <f>C121-(C123+SUM(C124:C130))</f>
        <v>446029564.90999997</v>
      </c>
    </row>
    <row r="132" spans="2:3" ht="25" customHeight="1" thickBot="1">
      <c r="B132" s="9" t="s">
        <v>12</v>
      </c>
      <c r="C132" s="4">
        <f>C121-(C122+SUM(C124:C130))</f>
        <v>431419718.24000001</v>
      </c>
    </row>
    <row r="133" spans="2:3" ht="30" customHeight="1">
      <c r="B133" s="5" t="s">
        <v>0</v>
      </c>
      <c r="C133" s="6" t="s">
        <v>23</v>
      </c>
    </row>
    <row r="134" spans="2:3" ht="25" customHeight="1">
      <c r="B134" s="7" t="s">
        <v>1</v>
      </c>
      <c r="C134" s="8">
        <v>541039027.95000005</v>
      </c>
    </row>
    <row r="135" spans="2:3" ht="25" customHeight="1">
      <c r="B135" s="9" t="s">
        <v>2</v>
      </c>
      <c r="C135" s="10">
        <v>26473211.219999999</v>
      </c>
    </row>
    <row r="136" spans="2:3" ht="25" customHeight="1">
      <c r="B136" s="7" t="s">
        <v>3</v>
      </c>
      <c r="C136" s="8">
        <v>17207587.289999999</v>
      </c>
    </row>
    <row r="137" spans="2:3" ht="25" customHeight="1">
      <c r="B137" s="9" t="s">
        <v>4</v>
      </c>
      <c r="C137" s="10">
        <v>134814981.28999999</v>
      </c>
    </row>
    <row r="138" spans="2:3" ht="25" customHeight="1">
      <c r="B138" s="7" t="s">
        <v>5</v>
      </c>
      <c r="C138" s="8">
        <v>30096654</v>
      </c>
    </row>
    <row r="139" spans="2:3" ht="25" customHeight="1">
      <c r="B139" s="9" t="s">
        <v>6</v>
      </c>
      <c r="C139" s="10">
        <v>24623121.280000001</v>
      </c>
    </row>
    <row r="140" spans="2:3" ht="25" customHeight="1">
      <c r="B140" s="7" t="s">
        <v>7</v>
      </c>
      <c r="C140" s="8">
        <v>1076295.47</v>
      </c>
    </row>
    <row r="141" spans="2:3" ht="25" customHeight="1">
      <c r="B141" s="9" t="s">
        <v>8</v>
      </c>
      <c r="C141" s="10">
        <v>313657.15999999997</v>
      </c>
    </row>
    <row r="142" spans="2:3" ht="25" customHeight="1">
      <c r="B142" s="7" t="s">
        <v>9</v>
      </c>
      <c r="C142" s="8">
        <v>2059274.84</v>
      </c>
    </row>
    <row r="143" spans="2:3" ht="25" customHeight="1">
      <c r="B143" s="9" t="s">
        <v>10</v>
      </c>
      <c r="C143" s="10">
        <v>323119.75</v>
      </c>
    </row>
    <row r="144" spans="2:3" ht="25" customHeight="1">
      <c r="B144" s="7" t="s">
        <v>11</v>
      </c>
      <c r="C144" s="3">
        <f>C134-(C136+SUM(C137:C143))</f>
        <v>330524336.87000006</v>
      </c>
    </row>
    <row r="145" spans="2:3" ht="25" customHeight="1" thickBot="1">
      <c r="B145" s="9" t="s">
        <v>12</v>
      </c>
      <c r="C145" s="4">
        <f>C134-(C135+SUM(C137:C143))</f>
        <v>321258712.94000006</v>
      </c>
    </row>
    <row r="146" spans="2:3" ht="30" customHeight="1">
      <c r="B146" s="5" t="s">
        <v>0</v>
      </c>
      <c r="C146" s="6" t="s">
        <v>24</v>
      </c>
    </row>
    <row r="147" spans="2:3" ht="25" customHeight="1">
      <c r="B147" s="7" t="s">
        <v>1</v>
      </c>
      <c r="C147" s="8">
        <v>509552130.45999998</v>
      </c>
    </row>
    <row r="148" spans="2:3" ht="25" customHeight="1">
      <c r="B148" s="9" t="s">
        <v>2</v>
      </c>
      <c r="C148" s="10">
        <v>21809053.649999999</v>
      </c>
    </row>
    <row r="149" spans="2:3" ht="25" customHeight="1">
      <c r="B149" s="7" t="s">
        <v>3</v>
      </c>
      <c r="C149" s="8">
        <v>14175884.869999999</v>
      </c>
    </row>
    <row r="150" spans="2:3" ht="25" customHeight="1">
      <c r="B150" s="9" t="s">
        <v>4</v>
      </c>
      <c r="C150" s="10">
        <v>121070090.97</v>
      </c>
    </row>
    <row r="151" spans="2:3" ht="25" customHeight="1">
      <c r="B151" s="7" t="s">
        <v>5</v>
      </c>
      <c r="C151" s="8">
        <v>24619641.239999998</v>
      </c>
    </row>
    <row r="152" spans="2:3" ht="25" customHeight="1">
      <c r="B152" s="9" t="s">
        <v>6</v>
      </c>
      <c r="C152" s="10">
        <v>22599744.449999999</v>
      </c>
    </row>
    <row r="153" spans="2:3" ht="25" customHeight="1">
      <c r="B153" s="7" t="s">
        <v>7</v>
      </c>
      <c r="C153" s="8">
        <v>79329.59</v>
      </c>
    </row>
    <row r="154" spans="2:3" ht="25" customHeight="1">
      <c r="B154" s="9" t="s">
        <v>8</v>
      </c>
      <c r="C154" s="10">
        <v>31393.09</v>
      </c>
    </row>
    <row r="155" spans="2:3" ht="25" customHeight="1">
      <c r="B155" s="7" t="s">
        <v>9</v>
      </c>
      <c r="C155" s="8">
        <v>634255.69999999995</v>
      </c>
    </row>
    <row r="156" spans="2:3" ht="25" customHeight="1">
      <c r="B156" s="9" t="s">
        <v>10</v>
      </c>
      <c r="C156" s="10">
        <v>78830.460000000006</v>
      </c>
    </row>
    <row r="157" spans="2:3" ht="25" customHeight="1">
      <c r="B157" s="7" t="s">
        <v>11</v>
      </c>
      <c r="C157" s="3">
        <f>C147-(C149+SUM(C150:C156))</f>
        <v>326262960.08999997</v>
      </c>
    </row>
    <row r="158" spans="2:3" ht="25" customHeight="1" thickBot="1">
      <c r="B158" s="9" t="s">
        <v>12</v>
      </c>
      <c r="C158" s="4">
        <f>C147-(C148+SUM(C150:C156))</f>
        <v>318629791.30999994</v>
      </c>
    </row>
    <row r="159" spans="2:3" ht="30" customHeight="1">
      <c r="B159" s="5" t="s">
        <v>0</v>
      </c>
      <c r="C159" s="6" t="s">
        <v>25</v>
      </c>
    </row>
    <row r="160" spans="2:3" ht="25" customHeight="1">
      <c r="B160" s="7" t="s">
        <v>1</v>
      </c>
      <c r="C160" s="8">
        <v>441768543.42000002</v>
      </c>
    </row>
    <row r="161" spans="2:3" ht="25" customHeight="1">
      <c r="B161" s="9" t="s">
        <v>2</v>
      </c>
      <c r="C161" s="10">
        <v>19037888.559999999</v>
      </c>
    </row>
    <row r="162" spans="2:3" ht="25" customHeight="1">
      <c r="B162" s="7" t="s">
        <v>3</v>
      </c>
      <c r="C162" s="8">
        <v>12374627.560000001</v>
      </c>
    </row>
    <row r="163" spans="2:3" ht="25" customHeight="1">
      <c r="B163" s="9" t="s">
        <v>4</v>
      </c>
      <c r="C163" s="10">
        <v>103893689.98999999</v>
      </c>
    </row>
    <row r="164" spans="2:3" ht="25" customHeight="1">
      <c r="B164" s="7" t="s">
        <v>5</v>
      </c>
      <c r="C164" s="8">
        <v>20531419.420000002</v>
      </c>
    </row>
    <row r="165" spans="2:3" ht="25" customHeight="1">
      <c r="B165" s="9" t="s">
        <v>6</v>
      </c>
      <c r="C165" s="10">
        <v>16362951.630000001</v>
      </c>
    </row>
    <row r="166" spans="2:3" ht="25" customHeight="1">
      <c r="B166" s="7" t="s">
        <v>7</v>
      </c>
      <c r="C166" s="8">
        <v>80572.33</v>
      </c>
    </row>
    <row r="167" spans="2:3" ht="25" customHeight="1">
      <c r="B167" s="9" t="s">
        <v>8</v>
      </c>
      <c r="C167" s="10">
        <v>38123.019999999997</v>
      </c>
    </row>
    <row r="168" spans="2:3" ht="25" customHeight="1">
      <c r="B168" s="7" t="s">
        <v>9</v>
      </c>
      <c r="C168" s="8">
        <v>344159.76</v>
      </c>
    </row>
    <row r="169" spans="2:3" ht="25" customHeight="1">
      <c r="B169" s="9" t="s">
        <v>10</v>
      </c>
      <c r="C169" s="10">
        <v>124932.56</v>
      </c>
    </row>
    <row r="170" spans="2:3" ht="25" customHeight="1">
      <c r="B170" s="7" t="s">
        <v>11</v>
      </c>
      <c r="C170" s="3">
        <f>C160-(C162+SUM(C163:C169))</f>
        <v>288018067.14999998</v>
      </c>
    </row>
    <row r="171" spans="2:3" ht="25" customHeight="1" thickBot="1">
      <c r="B171" s="9" t="s">
        <v>12</v>
      </c>
      <c r="C171" s="4">
        <f>C160-(C161+SUM(C163:C169))</f>
        <v>281354806.14999998</v>
      </c>
    </row>
    <row r="172" spans="2:3" ht="30" customHeight="1">
      <c r="B172" s="5" t="s">
        <v>0</v>
      </c>
      <c r="C172" s="6" t="s">
        <v>26</v>
      </c>
    </row>
    <row r="173" spans="2:3" ht="25" customHeight="1">
      <c r="B173" s="7" t="s">
        <v>1</v>
      </c>
      <c r="C173" s="8">
        <v>393835003.80000001</v>
      </c>
    </row>
    <row r="174" spans="2:3" ht="25" customHeight="1">
      <c r="B174" s="9" t="s">
        <v>2</v>
      </c>
      <c r="C174" s="10">
        <v>15110380.83</v>
      </c>
    </row>
    <row r="175" spans="2:3" ht="25" customHeight="1">
      <c r="B175" s="7" t="s">
        <v>3</v>
      </c>
      <c r="C175" s="8">
        <v>9821747.5395</v>
      </c>
    </row>
    <row r="176" spans="2:3" ht="25" customHeight="1">
      <c r="B176" s="9" t="s">
        <v>4</v>
      </c>
      <c r="C176" s="10">
        <v>95834570.319999993</v>
      </c>
    </row>
    <row r="177" spans="2:3" ht="25" customHeight="1">
      <c r="B177" s="7" t="s">
        <v>5</v>
      </c>
      <c r="C177" s="8">
        <v>19046142.379999999</v>
      </c>
    </row>
    <row r="178" spans="2:3" ht="25" customHeight="1">
      <c r="B178" s="9" t="s">
        <v>6</v>
      </c>
      <c r="C178" s="10">
        <v>16780820.149999999</v>
      </c>
    </row>
    <row r="179" spans="2:3" ht="25" customHeight="1">
      <c r="B179" s="7" t="s">
        <v>7</v>
      </c>
      <c r="C179" s="8">
        <v>815394.87</v>
      </c>
    </row>
    <row r="180" spans="2:3" ht="25" customHeight="1">
      <c r="B180" s="9" t="s">
        <v>8</v>
      </c>
      <c r="C180" s="10">
        <v>462980.76</v>
      </c>
    </row>
    <row r="181" spans="2:3" ht="25" customHeight="1">
      <c r="B181" s="7" t="s">
        <v>9</v>
      </c>
      <c r="C181" s="8">
        <v>4884000.07</v>
      </c>
    </row>
    <row r="182" spans="2:3" ht="25" customHeight="1">
      <c r="B182" s="9" t="s">
        <v>10</v>
      </c>
      <c r="C182" s="10">
        <v>478473.56</v>
      </c>
    </row>
    <row r="183" spans="2:3" ht="25" customHeight="1">
      <c r="B183" s="7" t="s">
        <v>11</v>
      </c>
      <c r="C183" s="3">
        <f>C173-(C175+SUM(C176:C182))</f>
        <v>245710874.1505</v>
      </c>
    </row>
    <row r="184" spans="2:3" ht="25" customHeight="1">
      <c r="B184" s="9" t="s">
        <v>12</v>
      </c>
      <c r="C184" s="4">
        <f>C173-(C174+SUM(C176:C182))</f>
        <v>240422240.85999998</v>
      </c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3" fitToHeight="6" orientation="landscape" r:id="rId1"/>
  <headerFooter>
    <oddHeader>&amp;L&amp;K002060Universidade Federal Fluminense</oddHeader>
  </headerFooter>
  <rowBreaks count="6" manualBreakCount="6">
    <brk id="27" min="1" max="2" man="1"/>
    <brk id="53" min="1" max="2" man="1"/>
    <brk id="80" min="1" max="2" man="1"/>
    <brk id="106" min="1" max="2" man="1"/>
    <brk id="132" min="1" max="2" man="1"/>
    <brk id="158" min="1" max="2" man="1"/>
  </rowBreaks>
  <ignoredErrors>
    <ignoredError sqref="C2 C15 C28 C41 C54 C68 C81 C94 C107 C120 C133 C146 C159 C17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9:D36"/>
  <sheetViews>
    <sheetView showGridLines="0" topLeftCell="A25" zoomScaleNormal="100" workbookViewId="0">
      <selection activeCell="B26" sqref="B26"/>
    </sheetView>
  </sheetViews>
  <sheetFormatPr defaultColWidth="9" defaultRowHeight="15.5"/>
  <cols>
    <col min="1" max="1" width="0.83203125" style="11" customWidth="1"/>
    <col min="2" max="2" width="21.6640625" style="11" customWidth="1"/>
    <col min="3" max="4" width="50.58203125" style="11" customWidth="1"/>
    <col min="5" max="9" width="18.58203125" style="11" customWidth="1"/>
    <col min="10" max="10" width="5.25" style="11" bestFit="1" customWidth="1"/>
    <col min="11" max="12" width="19.6640625" style="11" bestFit="1" customWidth="1"/>
    <col min="13" max="16384" width="9" style="11"/>
  </cols>
  <sheetData>
    <row r="29" spans="1:4" ht="6" customHeight="1" thickBot="1">
      <c r="A29" s="22"/>
      <c r="B29" s="22"/>
      <c r="C29" s="22"/>
      <c r="D29" s="22"/>
    </row>
    <row r="30" spans="1:4" ht="20" customHeight="1">
      <c r="A30" s="22"/>
      <c r="B30" s="26" t="s">
        <v>30</v>
      </c>
      <c r="C30" s="27"/>
      <c r="D30" s="28"/>
    </row>
    <row r="31" spans="1:4" ht="20" customHeight="1">
      <c r="A31" s="22"/>
      <c r="B31" s="23" t="s">
        <v>27</v>
      </c>
      <c r="C31" s="24" t="s">
        <v>28</v>
      </c>
      <c r="D31" s="25" t="s">
        <v>29</v>
      </c>
    </row>
    <row r="32" spans="1:4" ht="25" customHeight="1">
      <c r="A32" s="22"/>
      <c r="B32" s="29">
        <v>2015</v>
      </c>
      <c r="C32" s="30">
        <v>1117789976.0434999</v>
      </c>
      <c r="D32" s="31">
        <v>1025718145.28</v>
      </c>
    </row>
    <row r="33" spans="1:4" ht="25" customHeight="1">
      <c r="A33" s="22"/>
      <c r="B33" s="35">
        <v>2014</v>
      </c>
      <c r="C33" s="36">
        <v>1184352391.0500002</v>
      </c>
      <c r="D33" s="37">
        <v>1095864722.8500001</v>
      </c>
    </row>
    <row r="34" spans="1:4" ht="25" customHeight="1">
      <c r="A34" s="22"/>
      <c r="B34" s="29">
        <v>2013</v>
      </c>
      <c r="C34" s="30">
        <v>977589759.90949988</v>
      </c>
      <c r="D34" s="31">
        <v>889444832.41999996</v>
      </c>
    </row>
    <row r="35" spans="1:4" ht="25" customHeight="1">
      <c r="A35" s="22"/>
      <c r="B35" s="35">
        <v>2012</v>
      </c>
      <c r="C35" s="36">
        <v>871871366.36450005</v>
      </c>
      <c r="D35" s="37">
        <v>792005052.33000004</v>
      </c>
    </row>
    <row r="36" spans="1:4" ht="25" customHeight="1" thickBot="1">
      <c r="A36" s="22"/>
      <c r="B36" s="32">
        <v>2011</v>
      </c>
      <c r="C36" s="33">
        <v>793782656.73199999</v>
      </c>
      <c r="D36" s="34">
        <v>716113027.87</v>
      </c>
    </row>
  </sheetData>
  <mergeCells count="1">
    <mergeCell ref="B30:D3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SH Custos</vt:lpstr>
      <vt:lpstr>Grafico</vt:lpstr>
      <vt:lpstr>'SH Custos'!Area_de_impressao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Microsoft Office</dc:creator>
  <cp:lastModifiedBy>Tais</cp:lastModifiedBy>
  <cp:lastPrinted>2016-02-19T11:56:30Z</cp:lastPrinted>
  <dcterms:created xsi:type="dcterms:W3CDTF">2016-01-29T12:30:34Z</dcterms:created>
  <dcterms:modified xsi:type="dcterms:W3CDTF">2016-03-04T13:27:22Z</dcterms:modified>
</cp:coreProperties>
</file>